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na2016\Desktop\DVD(音+Anime)1.06GB\音のファイル(949MB)\付録関係(658MB)\2 付録D：音階・音律(165MB)\"/>
    </mc:Choice>
  </mc:AlternateContent>
  <bookViews>
    <workbookView xWindow="120" yWindow="30" windowWidth="7400" windowHeight="82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Sheet1!$A$1:$S$35</definedName>
  </definedNames>
  <calcPr calcId="152511"/>
</workbook>
</file>

<file path=xl/calcChain.xml><?xml version="1.0" encoding="utf-8"?>
<calcChain xmlns="http://schemas.openxmlformats.org/spreadsheetml/2006/main">
  <c r="K17" i="1" l="1"/>
  <c r="K16" i="1"/>
  <c r="K14" i="1"/>
  <c r="K12" i="1"/>
  <c r="K10" i="1"/>
  <c r="K9" i="1"/>
  <c r="K7" i="1"/>
  <c r="S2" i="1"/>
  <c r="S22" i="1"/>
  <c r="S23" i="1" s="1"/>
  <c r="R17" i="1"/>
  <c r="R16" i="1"/>
  <c r="R15" i="1"/>
  <c r="R14" i="1"/>
  <c r="R13" i="1"/>
  <c r="R12" i="1"/>
  <c r="R11" i="1"/>
  <c r="R10" i="1"/>
  <c r="R9" i="1"/>
  <c r="R8" i="1"/>
  <c r="R7" i="1"/>
  <c r="R5" i="1"/>
  <c r="O21" i="1"/>
  <c r="O5" i="1"/>
  <c r="O7" i="1"/>
  <c r="O2" i="1"/>
  <c r="Q20" i="1"/>
  <c r="O22" i="1"/>
  <c r="O23" i="1"/>
  <c r="O25" i="1" s="1"/>
  <c r="N5" i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B5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O24" i="1"/>
  <c r="O26" i="1" s="1"/>
  <c r="O28" i="1"/>
  <c r="O30" i="1" s="1"/>
  <c r="O32" i="1" s="1"/>
  <c r="O27" i="1"/>
  <c r="O9" i="1"/>
  <c r="O10" i="1" s="1"/>
  <c r="O15" i="1" s="1"/>
  <c r="O16" i="1" s="1"/>
  <c r="O8" i="1"/>
  <c r="O11" i="1"/>
  <c r="O17" i="1" s="1"/>
  <c r="O13" i="1"/>
  <c r="S24" i="1" l="1"/>
  <c r="S25" i="1"/>
  <c r="O14" i="1"/>
  <c r="O12" i="1"/>
  <c r="O29" i="1"/>
  <c r="O31" i="1" s="1"/>
  <c r="S28" i="1" l="1"/>
  <c r="S29" i="1"/>
  <c r="O33" i="1"/>
  <c r="O35" i="1"/>
  <c r="S27" i="1"/>
  <c r="S26" i="1"/>
  <c r="S5" i="1" s="1"/>
  <c r="O34" i="1"/>
  <c r="S30" i="1" l="1"/>
  <c r="S8" i="1" l="1"/>
  <c r="S7" i="1"/>
  <c r="S9" i="1" l="1"/>
  <c r="S11" i="1" s="1"/>
  <c r="S10" i="1"/>
  <c r="S13" i="1" l="1"/>
  <c r="S14" i="1" s="1"/>
  <c r="S12" i="1"/>
  <c r="S15" i="1"/>
  <c r="S16" i="1" l="1"/>
</calcChain>
</file>

<file path=xl/sharedStrings.xml><?xml version="1.0" encoding="utf-8"?>
<sst xmlns="http://schemas.openxmlformats.org/spreadsheetml/2006/main" count="109" uniqueCount="104">
  <si>
    <t>半音数</t>
    <rPh sb="0" eb="2">
      <t>ハンオン</t>
    </rPh>
    <rPh sb="2" eb="3">
      <t>スウ</t>
    </rPh>
    <phoneticPr fontId="1"/>
  </si>
  <si>
    <t>ド</t>
    <phoneticPr fontId="1"/>
  </si>
  <si>
    <t>ミ</t>
    <phoneticPr fontId="1"/>
  </si>
  <si>
    <t>ファ</t>
    <phoneticPr fontId="1"/>
  </si>
  <si>
    <t>ソ</t>
    <phoneticPr fontId="1"/>
  </si>
  <si>
    <t>ラ</t>
    <phoneticPr fontId="1"/>
  </si>
  <si>
    <t>シ</t>
    <phoneticPr fontId="1"/>
  </si>
  <si>
    <t>純正律</t>
    <rPh sb="0" eb="2">
      <t>ジュンセイ</t>
    </rPh>
    <rPh sb="2" eb="3">
      <t>リツ</t>
    </rPh>
    <phoneticPr fontId="1"/>
  </si>
  <si>
    <t>4/3</t>
    <phoneticPr fontId="1"/>
  </si>
  <si>
    <t>5/3</t>
    <phoneticPr fontId="1"/>
  </si>
  <si>
    <t>15/8</t>
    <phoneticPr fontId="1"/>
  </si>
  <si>
    <t>少し広い</t>
    <rPh sb="0" eb="1">
      <t>スコ</t>
    </rPh>
    <rPh sb="2" eb="3">
      <t>ヒロ</t>
    </rPh>
    <phoneticPr fontId="1"/>
  </si>
  <si>
    <t>Kirnberger</t>
    <phoneticPr fontId="1"/>
  </si>
  <si>
    <t>Young</t>
    <phoneticPr fontId="1"/>
  </si>
  <si>
    <t>音程</t>
    <rPh sb="0" eb="2">
      <t>オンテイ</t>
    </rPh>
    <phoneticPr fontId="1"/>
  </si>
  <si>
    <t>せント値</t>
    <rPh sb="3" eb="4">
      <t>アタイ</t>
    </rPh>
    <phoneticPr fontId="1"/>
  </si>
  <si>
    <t>12平均律</t>
    <rPh sb="2" eb="4">
      <t>ヘイキン</t>
    </rPh>
    <rPh sb="4" eb="5">
      <t>リツ</t>
    </rPh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</si>
  <si>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</si>
  <si>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</si>
  <si>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</si>
  <si>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</si>
  <si>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</si>
  <si>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A</t>
    <phoneticPr fontId="1"/>
  </si>
  <si>
    <t>H</t>
    <phoneticPr fontId="1"/>
  </si>
  <si>
    <t>B</t>
    <phoneticPr fontId="1"/>
  </si>
  <si>
    <t>セント値</t>
    <rPh sb="3" eb="4">
      <t>アタイ</t>
    </rPh>
    <phoneticPr fontId="1"/>
  </si>
  <si>
    <t>53平均律</t>
    <rPh sb="2" eb="4">
      <t>ヘイキン</t>
    </rPh>
    <rPh sb="4" eb="5">
      <t>リツ</t>
    </rPh>
    <phoneticPr fontId="1"/>
  </si>
  <si>
    <t xml:space="preserve">       /53</t>
    <phoneticPr fontId="1"/>
  </si>
  <si>
    <t>22.6415c</t>
    <phoneticPr fontId="1"/>
  </si>
  <si>
    <t>100￠=</t>
    <phoneticPr fontId="1"/>
  </si>
  <si>
    <t>10^{(log 2)/53}</t>
    <phoneticPr fontId="1"/>
  </si>
  <si>
    <t>2￠=</t>
    <phoneticPr fontId="1"/>
  </si>
  <si>
    <t>4￠=</t>
    <phoneticPr fontId="1"/>
  </si>
  <si>
    <t>6￠=</t>
    <phoneticPr fontId="1"/>
  </si>
  <si>
    <t>8￠=</t>
    <phoneticPr fontId="1"/>
  </si>
  <si>
    <t>10￠=</t>
    <phoneticPr fontId="1"/>
  </si>
  <si>
    <t>12￠=</t>
    <phoneticPr fontId="1"/>
  </si>
  <si>
    <t>200￠=</t>
    <phoneticPr fontId="1"/>
  </si>
  <si>
    <t>300￠=</t>
    <phoneticPr fontId="1"/>
  </si>
  <si>
    <t>400￠=</t>
    <phoneticPr fontId="1"/>
  </si>
  <si>
    <t>600￠=</t>
    <phoneticPr fontId="1"/>
  </si>
  <si>
    <t>800￠=</t>
    <phoneticPr fontId="1"/>
  </si>
  <si>
    <t>1k￠=</t>
    <phoneticPr fontId="1"/>
  </si>
  <si>
    <t>1100=</t>
    <phoneticPr fontId="1"/>
  </si>
  <si>
    <t>1200=</t>
    <phoneticPr fontId="1"/>
  </si>
  <si>
    <t>Pythagoras</t>
    <phoneticPr fontId="1"/>
  </si>
  <si>
    <t>Mean=Tone</t>
    <phoneticPr fontId="1"/>
  </si>
  <si>
    <t>１￠=10^{(log (2))/1200}=</t>
    <phoneticPr fontId="1"/>
  </si>
  <si>
    <t xml:space="preserve"> 9/8</t>
    <phoneticPr fontId="1"/>
  </si>
  <si>
    <t xml:space="preserve"> 10/9</t>
    <phoneticPr fontId="1"/>
  </si>
  <si>
    <t>レ短</t>
    <rPh sb="1" eb="2">
      <t>ミジカ</t>
    </rPh>
    <phoneticPr fontId="1"/>
  </si>
  <si>
    <t>レ長</t>
    <rPh sb="1" eb="2">
      <t>オサ</t>
    </rPh>
    <phoneticPr fontId="1"/>
  </si>
  <si>
    <t>　　　　 =</t>
    <phoneticPr fontId="1"/>
  </si>
  <si>
    <t>　　　　t=</t>
    <phoneticPr fontId="1"/>
  </si>
  <si>
    <t>Werckmeister</t>
    <phoneticPr fontId="1"/>
  </si>
  <si>
    <t>Justinｔ</t>
    <phoneticPr fontId="1"/>
  </si>
  <si>
    <t>純正律</t>
    <rPh sb="0" eb="3">
      <t>ジュンセイリツ</t>
    </rPh>
    <phoneticPr fontId="1"/>
  </si>
  <si>
    <t xml:space="preserve">  ピタゴラス</t>
    <phoneticPr fontId="1"/>
  </si>
  <si>
    <t xml:space="preserve"> ミーントーン</t>
    <phoneticPr fontId="1"/>
  </si>
  <si>
    <t>ヤング</t>
    <phoneticPr fontId="1"/>
  </si>
  <si>
    <t>Equal Temp. 12</t>
    <phoneticPr fontId="1"/>
  </si>
  <si>
    <t>Equal 53</t>
    <phoneticPr fontId="1"/>
  </si>
  <si>
    <t>C-G, G-D, D-A, A-E</t>
    <phoneticPr fontId="1"/>
  </si>
  <si>
    <t>Syntonic Commaの3/16狭 697.92</t>
    <rPh sb="19" eb="20">
      <t>セマ</t>
    </rPh>
    <phoneticPr fontId="1"/>
  </si>
  <si>
    <t>完全に５度=701.96</t>
    <rPh sb="0" eb="2">
      <t>カンゼン</t>
    </rPh>
    <rPh sb="4" eb="5">
      <t>ド</t>
    </rPh>
    <phoneticPr fontId="1"/>
  </si>
  <si>
    <t>次の５つは等音程 700.12</t>
    <rPh sb="0" eb="1">
      <t>ツギ</t>
    </rPh>
    <rPh sb="5" eb="6">
      <t>トウ</t>
    </rPh>
    <rPh sb="6" eb="8">
      <t>オンテイ</t>
    </rPh>
    <phoneticPr fontId="1"/>
  </si>
  <si>
    <t>F＃ーC#, C#-G#, G#-D#, D#-A＃</t>
    <phoneticPr fontId="1"/>
  </si>
  <si>
    <t>E-G# 39</t>
    <phoneticPr fontId="1"/>
  </si>
  <si>
    <t>D=697.92×2-1200=195.84</t>
    <phoneticPr fontId="1"/>
  </si>
  <si>
    <t>E=697.92×4-2400=381.68</t>
    <phoneticPr fontId="1"/>
  </si>
  <si>
    <t>F＃ーC#, C#-G#, G#-E♭, E♭-H♭</t>
    <phoneticPr fontId="1"/>
  </si>
  <si>
    <t>E-H, H-F#,  H♭-F, F-C</t>
    <phoneticPr fontId="1"/>
  </si>
  <si>
    <t>F=697.92×4+700.12×2</t>
    <phoneticPr fontId="1"/>
  </si>
  <si>
    <t xml:space="preserve">   +701.96×4+700.12-=499.81</t>
    <phoneticPr fontId="1"/>
  </si>
  <si>
    <t>G=697.92</t>
    <phoneticPr fontId="1"/>
  </si>
  <si>
    <t>A=697.92×3-1200=893.76</t>
    <phoneticPr fontId="1"/>
  </si>
  <si>
    <t>Nx4</t>
    <phoneticPr fontId="1"/>
  </si>
  <si>
    <t>Nx2</t>
    <phoneticPr fontId="1"/>
  </si>
  <si>
    <t>or H=-700.12×3-701.96×4+1200×5=1091.9</t>
    <phoneticPr fontId="1"/>
  </si>
  <si>
    <t>H=697.92×4+700.12-2400=1091.8</t>
    <phoneticPr fontId="1"/>
  </si>
  <si>
    <t>Wx4+N</t>
    <phoneticPr fontId="1"/>
  </si>
  <si>
    <t>Nx3</t>
    <phoneticPr fontId="1"/>
  </si>
  <si>
    <t>N</t>
    <phoneticPr fontId="1"/>
  </si>
  <si>
    <t>W4N2P4N</t>
    <phoneticPr fontId="1"/>
  </si>
  <si>
    <t>周波数比</t>
    <rPh sb="0" eb="4">
      <t>シュウハスウヒ</t>
    </rPh>
    <phoneticPr fontId="1"/>
  </si>
  <si>
    <t>r=2^(￠/1200)</t>
    <phoneticPr fontId="1"/>
  </si>
  <si>
    <t>狭すぎ(5度4回で2oct×1.25)</t>
    <rPh sb="0" eb="1">
      <t>セマ</t>
    </rPh>
    <phoneticPr fontId="1"/>
  </si>
  <si>
    <t>Young詳細（￠から計算）</t>
    <rPh sb="5" eb="7">
      <t>ショウサイ</t>
    </rPh>
    <rPh sb="11" eb="13">
      <t>ケイサン</t>
    </rPh>
    <phoneticPr fontId="1"/>
  </si>
  <si>
    <t>Young</t>
    <phoneticPr fontId="1"/>
  </si>
  <si>
    <t>ｷﾙﾍﾞﾙｶﾞｰ</t>
    <phoneticPr fontId="1"/>
  </si>
  <si>
    <t>ｳﾞｪﾙｸﾏｲｽﾀｰ</t>
    <phoneticPr fontId="1"/>
  </si>
  <si>
    <t>ド#</t>
    <phoneticPr fontId="1"/>
  </si>
  <si>
    <t>レ#</t>
    <phoneticPr fontId="1"/>
  </si>
  <si>
    <t>ファ#</t>
    <phoneticPr fontId="1"/>
  </si>
  <si>
    <t>ソ</t>
    <phoneticPr fontId="1"/>
  </si>
  <si>
    <t>#</t>
    <phoneticPr fontId="1"/>
  </si>
  <si>
    <t>　　　t^2=</t>
    <phoneticPr fontId="1"/>
  </si>
  <si>
    <t>　　　t^3=</t>
    <phoneticPr fontId="1"/>
  </si>
  <si>
    <t>　　　t^4=</t>
    <phoneticPr fontId="1"/>
  </si>
  <si>
    <t>　　　t^5=</t>
    <phoneticPr fontId="1"/>
  </si>
  <si>
    <t>　　　t^6=</t>
    <phoneticPr fontId="1"/>
  </si>
  <si>
    <t>　　　t^7=</t>
    <phoneticPr fontId="1"/>
  </si>
  <si>
    <t>　　　t^8=</t>
    <phoneticPr fontId="1"/>
  </si>
  <si>
    <t>　　　t^9=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</si>
</sst>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0.000000"/>
    <numFmt numFmtId="178" formatCode="0.0000"/>
    <numFmt numFmtId="179" formatCode="0.000"/>
    <numFmt numFmtId="180" formatCode="0.0000000"/>
    <numFmt numFmtId="181" formatCode="0.0000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5" fillId="0" borderId="0" xfId="0" applyNumberFormat="1" applyFont="1">
      <alignment vertical="center"/>
    </xf>
    <xf numFmtId="56" fontId="0" fillId="0" borderId="0" xfId="0" applyNumberFormat="1" applyFont="1">
      <alignment vertical="center"/>
    </xf>
    <xf numFmtId="56" fontId="0" fillId="0" borderId="1" xfId="0" applyNumberFormat="1" applyBorder="1">
      <alignment vertical="center"/>
    </xf>
    <xf numFmtId="0" fontId="7" fillId="0" borderId="0" xfId="0" applyFont="1">
      <alignment vertical="center"/>
    </xf>
    <xf numFmtId="177" fontId="2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178" fontId="0" fillId="0" borderId="0" xfId="0" applyNumberFormat="1" applyFont="1">
      <alignment vertical="center"/>
    </xf>
    <xf numFmtId="178" fontId="0" fillId="0" borderId="1" xfId="0" applyNumberFormat="1" applyBorder="1">
      <alignment vertical="center"/>
    </xf>
    <xf numFmtId="178" fontId="5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179" fontId="3" fillId="0" borderId="1" xfId="0" applyNumberFormat="1" applyFont="1" applyBorder="1">
      <alignment vertical="center"/>
    </xf>
    <xf numFmtId="179" fontId="6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180" fontId="3" fillId="0" borderId="1" xfId="0" applyNumberFormat="1" applyFont="1" applyBorder="1">
      <alignment vertical="center"/>
    </xf>
    <xf numFmtId="180" fontId="6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181" fontId="3" fillId="0" borderId="1" xfId="0" applyNumberFormat="1" applyFont="1" applyBorder="1">
      <alignment vertical="center"/>
    </xf>
    <xf numFmtId="181" fontId="6" fillId="0" borderId="0" xfId="0" applyNumberFormat="1" applyFont="1">
      <alignment vertical="center"/>
    </xf>
    <xf numFmtId="0" fontId="0" fillId="0" borderId="0" xfId="0" applyFont="1" applyFill="1" applyBorder="1">
      <alignment vertical="center"/>
    </xf>
    <xf numFmtId="1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workbookViewId="0">
      <selection activeCell="R30" sqref="R30"/>
    </sheetView>
  </sheetViews>
  <sheetFormatPr defaultRowHeight="13" x14ac:dyDescent="0.2"/>
  <cols>
    <col min="1" max="1" width="4.26953125" customWidth="1"/>
    <col min="2" max="2" width="6.6328125" customWidth="1"/>
    <col min="3" max="3" width="6" customWidth="1"/>
    <col min="4" max="4" width="6.6328125" customWidth="1"/>
    <col min="5" max="5" width="10.36328125" customWidth="1"/>
    <col min="6" max="6" width="11" customWidth="1"/>
    <col min="8" max="8" width="11.81640625" customWidth="1"/>
    <col min="9" max="9" width="8.81640625" customWidth="1"/>
    <col min="10" max="11" width="7.26953125" customWidth="1"/>
    <col min="12" max="12" width="2.90625" customWidth="1"/>
    <col min="13" max="13" width="1.6328125" customWidth="1"/>
    <col min="15" max="15" width="12" customWidth="1"/>
    <col min="16" max="16" width="1.90625" customWidth="1"/>
    <col min="17" max="17" width="11.6328125" customWidth="1"/>
    <col min="18" max="18" width="9.6328125" bestFit="1" customWidth="1"/>
    <col min="19" max="19" width="12.90625" customWidth="1"/>
  </cols>
  <sheetData>
    <row r="1" spans="1:19" x14ac:dyDescent="0.2">
      <c r="D1" t="s">
        <v>56</v>
      </c>
      <c r="E1" t="s">
        <v>57</v>
      </c>
      <c r="F1" t="s">
        <v>58</v>
      </c>
      <c r="G1" t="s">
        <v>89</v>
      </c>
      <c r="H1" t="s">
        <v>90</v>
      </c>
      <c r="I1" t="s">
        <v>59</v>
      </c>
      <c r="O1" s="5" t="s">
        <v>16</v>
      </c>
      <c r="Q1" t="s">
        <v>26</v>
      </c>
      <c r="S1" s="5" t="s">
        <v>26</v>
      </c>
    </row>
    <row r="2" spans="1:19" x14ac:dyDescent="0.2">
      <c r="I2" s="5" t="s">
        <v>13</v>
      </c>
      <c r="N2" t="s">
        <v>16</v>
      </c>
      <c r="O2" s="5">
        <f>10^(LOG(2)/12)</f>
        <v>1.0594630943592953</v>
      </c>
      <c r="R2" t="s">
        <v>28</v>
      </c>
      <c r="S2" s="5">
        <f>10^(LOG(2)/53)</f>
        <v>1.0131641430249148</v>
      </c>
    </row>
    <row r="3" spans="1:19" x14ac:dyDescent="0.2">
      <c r="B3" t="s">
        <v>0</v>
      </c>
      <c r="C3" t="s">
        <v>7</v>
      </c>
      <c r="D3" s="5" t="s">
        <v>55</v>
      </c>
      <c r="E3" s="5" t="s">
        <v>45</v>
      </c>
      <c r="F3" s="5" t="s">
        <v>46</v>
      </c>
      <c r="G3" s="5" t="s">
        <v>12</v>
      </c>
      <c r="H3" s="5" t="s">
        <v>54</v>
      </c>
      <c r="I3" t="s">
        <v>14</v>
      </c>
      <c r="J3" t="s">
        <v>15</v>
      </c>
      <c r="K3" s="16" t="s">
        <v>84</v>
      </c>
      <c r="N3" t="s">
        <v>25</v>
      </c>
      <c r="O3" s="5" t="s">
        <v>60</v>
      </c>
      <c r="Q3" t="s">
        <v>27</v>
      </c>
      <c r="R3" t="s">
        <v>25</v>
      </c>
      <c r="S3" s="5" t="s">
        <v>61</v>
      </c>
    </row>
    <row r="4" spans="1:19" x14ac:dyDescent="0.2">
      <c r="A4" s="1" t="s">
        <v>1</v>
      </c>
      <c r="B4" s="1">
        <v>0</v>
      </c>
      <c r="C4" s="1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1"/>
      <c r="J4" s="1">
        <v>0</v>
      </c>
      <c r="K4" s="6">
        <v>1</v>
      </c>
      <c r="L4" s="1" t="s">
        <v>17</v>
      </c>
      <c r="M4" s="1"/>
      <c r="N4" s="1">
        <v>0</v>
      </c>
      <c r="O4" s="6">
        <v>1</v>
      </c>
      <c r="P4" s="1"/>
      <c r="Q4" s="1">
        <v>0</v>
      </c>
      <c r="R4" s="1">
        <v>0</v>
      </c>
      <c r="S4" s="18">
        <v>1</v>
      </c>
    </row>
    <row r="5" spans="1:19" x14ac:dyDescent="0.2">
      <c r="A5" s="8" t="s">
        <v>91</v>
      </c>
      <c r="B5" s="8">
        <f>B4+1</f>
        <v>1</v>
      </c>
      <c r="C5" s="8"/>
      <c r="D5" s="23"/>
      <c r="E5" s="17">
        <v>1.067871</v>
      </c>
      <c r="F5" s="26">
        <v>1.0449071000000001</v>
      </c>
      <c r="G5" s="29">
        <v>1.0546875</v>
      </c>
      <c r="H5" s="26">
        <v>1.0581806</v>
      </c>
      <c r="I5" s="8"/>
      <c r="J5" s="8"/>
      <c r="K5" s="5"/>
      <c r="L5" s="8"/>
      <c r="M5" s="8"/>
      <c r="N5" s="10">
        <f>N4+100</f>
        <v>100</v>
      </c>
      <c r="O5" s="9">
        <f>O21</f>
        <v>1.0594630943592953</v>
      </c>
      <c r="P5" s="8"/>
      <c r="Q5" s="8">
        <v>5</v>
      </c>
      <c r="R5" s="20">
        <f>22.6415*Q5</f>
        <v>113.20750000000001</v>
      </c>
      <c r="S5" s="17">
        <f>S26</f>
        <v>1.0675766250480143</v>
      </c>
    </row>
    <row r="6" spans="1:19" x14ac:dyDescent="0.2">
      <c r="A6" s="8" t="s">
        <v>50</v>
      </c>
      <c r="B6" s="8">
        <v>2</v>
      </c>
      <c r="C6" s="8" t="s">
        <v>49</v>
      </c>
      <c r="D6" s="23">
        <v>1.1111</v>
      </c>
      <c r="E6" s="17"/>
      <c r="F6" s="26"/>
      <c r="G6" s="29"/>
      <c r="H6" s="26"/>
      <c r="I6" s="8"/>
      <c r="J6" s="8"/>
      <c r="K6" s="5"/>
      <c r="L6" s="8"/>
      <c r="M6" s="8"/>
      <c r="N6" s="10"/>
      <c r="O6" s="9"/>
      <c r="P6" s="8"/>
      <c r="Q6" s="8">
        <v>8</v>
      </c>
      <c r="R6" s="20">
        <v>181.13200000000001</v>
      </c>
      <c r="S6" s="17">
        <v>1.1102951999999999</v>
      </c>
    </row>
    <row r="7" spans="1:19" x14ac:dyDescent="0.2">
      <c r="A7" s="1" t="s">
        <v>51</v>
      </c>
      <c r="B7" s="1">
        <f>B5+1</f>
        <v>2</v>
      </c>
      <c r="C7" s="15" t="s">
        <v>48</v>
      </c>
      <c r="D7" s="24">
        <v>1.125</v>
      </c>
      <c r="E7" s="18">
        <v>1.125</v>
      </c>
      <c r="F7" s="27">
        <v>1.1180342999999999</v>
      </c>
      <c r="G7" s="30">
        <v>1.1180342999999999</v>
      </c>
      <c r="H7" s="27">
        <v>1.125</v>
      </c>
      <c r="I7" s="1" t="s">
        <v>77</v>
      </c>
      <c r="J7" s="1">
        <v>195.84</v>
      </c>
      <c r="K7" s="6">
        <f>2^(J7/1200)</f>
        <v>1.1197681107165822</v>
      </c>
      <c r="L7" s="1" t="s">
        <v>18</v>
      </c>
      <c r="M7" s="1"/>
      <c r="N7" s="2">
        <f>N5+100</f>
        <v>200</v>
      </c>
      <c r="O7" s="6">
        <f>O5*O21</f>
        <v>1.122462048309373</v>
      </c>
      <c r="P7" s="1"/>
      <c r="Q7" s="1">
        <v>9</v>
      </c>
      <c r="R7" s="21">
        <f t="shared" ref="R7:R17" si="0">22.6415*Q7</f>
        <v>203.77350000000001</v>
      </c>
      <c r="S7" s="18">
        <f>S30</f>
        <v>1.1249113563633903</v>
      </c>
    </row>
    <row r="8" spans="1:19" x14ac:dyDescent="0.2">
      <c r="A8" s="11" t="s">
        <v>92</v>
      </c>
      <c r="B8" s="11">
        <f t="shared" ref="B8:B17" si="1">B7+1</f>
        <v>3</v>
      </c>
      <c r="C8" s="11"/>
      <c r="D8" s="25"/>
      <c r="E8" s="19">
        <v>1.2013548000000001</v>
      </c>
      <c r="F8" s="28">
        <v>1.1682418699999999</v>
      </c>
      <c r="G8" s="31">
        <v>1.1874024000000001</v>
      </c>
      <c r="H8" s="28">
        <v>1.1888714</v>
      </c>
      <c r="I8" s="11"/>
      <c r="J8" s="11"/>
      <c r="K8" s="5"/>
      <c r="L8" s="11"/>
      <c r="M8" s="11"/>
      <c r="N8" s="13">
        <f t="shared" ref="N8:N17" si="2">N7+100</f>
        <v>300</v>
      </c>
      <c r="O8" s="12">
        <f>O7*O5</f>
        <v>1.1892071150027212</v>
      </c>
      <c r="P8" s="11"/>
      <c r="Q8" s="11">
        <v>14</v>
      </c>
      <c r="R8" s="22">
        <f t="shared" si="0"/>
        <v>316.98099999999999</v>
      </c>
      <c r="S8" s="19">
        <f>S30*S26</f>
        <v>1.2009290693046124</v>
      </c>
    </row>
    <row r="9" spans="1:19" x14ac:dyDescent="0.2">
      <c r="A9" s="1" t="s">
        <v>2</v>
      </c>
      <c r="B9" s="1">
        <f t="shared" si="1"/>
        <v>4</v>
      </c>
      <c r="C9" s="1">
        <v>1.25</v>
      </c>
      <c r="D9" s="24">
        <v>1.25</v>
      </c>
      <c r="E9" s="18">
        <v>1.265625</v>
      </c>
      <c r="F9" s="27">
        <v>1.25</v>
      </c>
      <c r="G9" s="30">
        <v>1.25</v>
      </c>
      <c r="H9" s="27">
        <v>1.2580408999999999</v>
      </c>
      <c r="I9" s="1" t="s">
        <v>76</v>
      </c>
      <c r="J9" s="1">
        <v>381.68</v>
      </c>
      <c r="K9" s="6">
        <f>2^(J9/1200)</f>
        <v>1.2466588008129538</v>
      </c>
      <c r="L9" s="1" t="s">
        <v>19</v>
      </c>
      <c r="M9" s="1"/>
      <c r="N9" s="2">
        <f t="shared" si="2"/>
        <v>400</v>
      </c>
      <c r="O9" s="6">
        <f>O7*O7</f>
        <v>1.2599210498948732</v>
      </c>
      <c r="P9" s="1"/>
      <c r="Q9" s="1">
        <v>17</v>
      </c>
      <c r="R9" s="21">
        <f t="shared" si="0"/>
        <v>384.90550000000002</v>
      </c>
      <c r="S9" s="18">
        <f>S8*S24</f>
        <v>1.2489837588381809</v>
      </c>
    </row>
    <row r="10" spans="1:19" x14ac:dyDescent="0.2">
      <c r="A10" s="1" t="s">
        <v>3</v>
      </c>
      <c r="B10" s="1">
        <f t="shared" si="1"/>
        <v>5</v>
      </c>
      <c r="C10" s="3" t="s">
        <v>8</v>
      </c>
      <c r="D10" s="24">
        <v>1.3333299999999999</v>
      </c>
      <c r="E10" s="18">
        <v>1.3515242999999999</v>
      </c>
      <c r="F10" s="27">
        <v>1.3061339000000001</v>
      </c>
      <c r="G10" s="30">
        <v>1.3358277000000001</v>
      </c>
      <c r="H10" s="27">
        <v>1.3374804</v>
      </c>
      <c r="I10" s="1" t="s">
        <v>83</v>
      </c>
      <c r="J10" s="1">
        <v>499.81</v>
      </c>
      <c r="K10" s="6">
        <f>2^(J10/1200)</f>
        <v>1.3346933657990487</v>
      </c>
      <c r="L10" s="1" t="s">
        <v>20</v>
      </c>
      <c r="M10" s="1"/>
      <c r="N10" s="2">
        <f t="shared" si="2"/>
        <v>500</v>
      </c>
      <c r="O10" s="6">
        <f>O9*O5</f>
        <v>1.3348398541700344</v>
      </c>
      <c r="P10" s="1"/>
      <c r="Q10" s="1">
        <v>22</v>
      </c>
      <c r="R10" s="21">
        <f t="shared" si="0"/>
        <v>498.113</v>
      </c>
      <c r="S10" s="18">
        <f>S8*S29</f>
        <v>1.3333858660002489</v>
      </c>
    </row>
    <row r="11" spans="1:19" x14ac:dyDescent="0.2">
      <c r="A11" s="32" t="s">
        <v>93</v>
      </c>
      <c r="B11" s="8">
        <f t="shared" si="1"/>
        <v>6</v>
      </c>
      <c r="C11" s="14"/>
      <c r="D11" s="23"/>
      <c r="E11" s="17">
        <v>1.4238280999999999</v>
      </c>
      <c r="F11" s="26">
        <v>1.3975428000000001</v>
      </c>
      <c r="G11" s="29">
        <v>1.40625</v>
      </c>
      <c r="H11" s="26">
        <v>1.4152959000000001</v>
      </c>
      <c r="I11" s="8"/>
      <c r="J11" s="8"/>
      <c r="K11" s="5"/>
      <c r="L11" s="8"/>
      <c r="M11" s="8"/>
      <c r="N11" s="10">
        <f t="shared" si="2"/>
        <v>600</v>
      </c>
      <c r="O11" s="9">
        <f>O8*O8</f>
        <v>1.4142135623730956</v>
      </c>
      <c r="P11" s="8"/>
      <c r="Q11" s="8">
        <v>26</v>
      </c>
      <c r="R11" s="20">
        <f t="shared" si="0"/>
        <v>588.67899999999997</v>
      </c>
      <c r="S11" s="17">
        <f>S9*S30</f>
        <v>1.4049960142305038</v>
      </c>
    </row>
    <row r="12" spans="1:19" x14ac:dyDescent="0.2">
      <c r="A12" s="1" t="s">
        <v>4</v>
      </c>
      <c r="B12" s="1">
        <f t="shared" si="1"/>
        <v>7</v>
      </c>
      <c r="C12" s="4">
        <v>1.5</v>
      </c>
      <c r="D12" s="24">
        <v>1.5</v>
      </c>
      <c r="E12" s="18">
        <v>1.5</v>
      </c>
      <c r="F12" s="27">
        <v>1.495349</v>
      </c>
      <c r="G12" s="30">
        <v>1.495349</v>
      </c>
      <c r="H12" s="27">
        <v>1.5</v>
      </c>
      <c r="I12" s="1" t="s">
        <v>82</v>
      </c>
      <c r="J12" s="1">
        <v>697.92</v>
      </c>
      <c r="K12" s="6">
        <f>2^(J12/1200)</f>
        <v>1.4965080091443428</v>
      </c>
      <c r="L12" s="1" t="s">
        <v>21</v>
      </c>
      <c r="M12" s="1"/>
      <c r="N12" s="2">
        <f t="shared" si="2"/>
        <v>700</v>
      </c>
      <c r="O12" s="6">
        <f>O11*O5</f>
        <v>1.4983070768766822</v>
      </c>
      <c r="P12" s="1"/>
      <c r="Q12" s="1">
        <v>31</v>
      </c>
      <c r="R12" s="21">
        <f t="shared" si="0"/>
        <v>701.88650000000007</v>
      </c>
      <c r="S12" s="18">
        <f>S10*S30</f>
        <v>1.4999409030781139</v>
      </c>
    </row>
    <row r="13" spans="1:19" x14ac:dyDescent="0.2">
      <c r="A13" s="32" t="s">
        <v>94</v>
      </c>
      <c r="B13" s="8">
        <f t="shared" si="1"/>
        <v>8</v>
      </c>
      <c r="C13" s="8"/>
      <c r="D13" s="23"/>
      <c r="E13" s="17">
        <v>1.6018064999999999</v>
      </c>
      <c r="F13" s="26">
        <v>1.5625</v>
      </c>
      <c r="G13" s="29">
        <v>1.5832032</v>
      </c>
      <c r="H13" s="26">
        <v>1.5823493</v>
      </c>
      <c r="I13" s="8"/>
      <c r="J13" s="8"/>
      <c r="K13" s="5"/>
      <c r="L13" s="8"/>
      <c r="M13" s="8"/>
      <c r="N13" s="10">
        <f t="shared" si="2"/>
        <v>800</v>
      </c>
      <c r="O13" s="9">
        <f>O9*O9</f>
        <v>1.5874010519681996</v>
      </c>
      <c r="P13" s="8"/>
      <c r="Q13" s="8">
        <v>36</v>
      </c>
      <c r="R13" s="20">
        <f t="shared" si="0"/>
        <v>815.09400000000005</v>
      </c>
      <c r="S13" s="17">
        <f>S10*S8</f>
        <v>1.6013018470796034</v>
      </c>
    </row>
    <row r="14" spans="1:19" x14ac:dyDescent="0.2">
      <c r="A14" s="1" t="s">
        <v>5</v>
      </c>
      <c r="B14" s="1">
        <f t="shared" si="1"/>
        <v>9</v>
      </c>
      <c r="C14" s="3" t="s">
        <v>9</v>
      </c>
      <c r="D14" s="24">
        <v>1.6667000000000001</v>
      </c>
      <c r="E14" s="18">
        <v>1.6875</v>
      </c>
      <c r="F14" s="27">
        <v>1.671854</v>
      </c>
      <c r="G14" s="30">
        <v>1.671854</v>
      </c>
      <c r="H14" s="27">
        <v>1.6826051</v>
      </c>
      <c r="I14" s="1" t="s">
        <v>81</v>
      </c>
      <c r="J14" s="1">
        <v>893.76</v>
      </c>
      <c r="K14" s="6">
        <f>2^(J14/1200)</f>
        <v>1.6757419460717944</v>
      </c>
      <c r="L14" s="1" t="s">
        <v>22</v>
      </c>
      <c r="M14" s="1"/>
      <c r="N14" s="2">
        <f t="shared" si="2"/>
        <v>900</v>
      </c>
      <c r="O14" s="6">
        <f>O11*O8</f>
        <v>1.6817928305074299</v>
      </c>
      <c r="P14" s="1"/>
      <c r="Q14" s="1">
        <v>39</v>
      </c>
      <c r="R14" s="21">
        <f t="shared" si="0"/>
        <v>883.01850000000002</v>
      </c>
      <c r="S14" s="18">
        <f>S13*S24</f>
        <v>1.6653772908986937</v>
      </c>
    </row>
    <row r="15" spans="1:19" x14ac:dyDescent="0.2">
      <c r="A15" s="32" t="s">
        <v>95</v>
      </c>
      <c r="B15" s="8">
        <f t="shared" si="1"/>
        <v>10</v>
      </c>
      <c r="C15" s="8"/>
      <c r="D15" s="23"/>
      <c r="E15" s="17">
        <v>1.8020322</v>
      </c>
      <c r="F15" s="26">
        <v>1.7469281000000001</v>
      </c>
      <c r="G15" s="29">
        <v>1.7811036</v>
      </c>
      <c r="H15" s="26">
        <v>1.7833072000000001</v>
      </c>
      <c r="I15" s="8"/>
      <c r="J15" s="8"/>
      <c r="K15" s="5"/>
      <c r="L15" s="8" t="s">
        <v>24</v>
      </c>
      <c r="M15" s="8"/>
      <c r="N15" s="10">
        <f t="shared" si="2"/>
        <v>1000</v>
      </c>
      <c r="O15" s="9">
        <f>O10*O10</f>
        <v>1.7817974362806785</v>
      </c>
      <c r="P15" s="8"/>
      <c r="Q15" s="8">
        <v>44</v>
      </c>
      <c r="R15" s="20">
        <f t="shared" si="0"/>
        <v>996.226</v>
      </c>
      <c r="S15" s="17">
        <f>S10*S10</f>
        <v>1.7779178676492338</v>
      </c>
    </row>
    <row r="16" spans="1:19" x14ac:dyDescent="0.2">
      <c r="A16" s="1" t="s">
        <v>6</v>
      </c>
      <c r="B16" s="1">
        <f t="shared" si="1"/>
        <v>11</v>
      </c>
      <c r="C16" s="3" t="s">
        <v>10</v>
      </c>
      <c r="D16" s="24">
        <v>1.875</v>
      </c>
      <c r="E16" s="18">
        <v>1.8984375</v>
      </c>
      <c r="F16" s="27">
        <v>1.8691861999999999</v>
      </c>
      <c r="G16" s="30">
        <v>1.875</v>
      </c>
      <c r="H16" s="27">
        <v>1.8870613000000001</v>
      </c>
      <c r="I16" s="1" t="s">
        <v>80</v>
      </c>
      <c r="J16" s="1">
        <v>1091.8</v>
      </c>
      <c r="K16" s="6">
        <f>2^(J16/1200)</f>
        <v>1.8788284351181033</v>
      </c>
      <c r="L16" s="1" t="s">
        <v>23</v>
      </c>
      <c r="M16" s="1"/>
      <c r="N16" s="2">
        <f t="shared" si="2"/>
        <v>1100</v>
      </c>
      <c r="O16" s="6">
        <f>O15*O5</f>
        <v>1.8877486253633871</v>
      </c>
      <c r="P16" s="1"/>
      <c r="Q16" s="1">
        <v>48</v>
      </c>
      <c r="R16" s="21">
        <f t="shared" si="0"/>
        <v>1086.7919999999999</v>
      </c>
      <c r="S16" s="18">
        <f>S15*S25</f>
        <v>1.8734018271616393</v>
      </c>
    </row>
    <row r="17" spans="1:20" x14ac:dyDescent="0.2">
      <c r="A17" s="1" t="s">
        <v>1</v>
      </c>
      <c r="B17" s="1">
        <f t="shared" si="1"/>
        <v>12</v>
      </c>
      <c r="C17" s="1">
        <v>2</v>
      </c>
      <c r="D17" s="6">
        <v>2</v>
      </c>
      <c r="E17" s="18">
        <v>2.0272863999999999</v>
      </c>
      <c r="F17" s="27">
        <v>1.953125</v>
      </c>
      <c r="G17" s="33">
        <v>2</v>
      </c>
      <c r="H17" s="33">
        <v>2</v>
      </c>
      <c r="I17" s="1"/>
      <c r="J17" s="1">
        <v>1200</v>
      </c>
      <c r="K17" s="6">
        <f>2^(J17/1200)</f>
        <v>2</v>
      </c>
      <c r="L17" s="1" t="s">
        <v>17</v>
      </c>
      <c r="M17" s="1"/>
      <c r="N17" s="2">
        <f t="shared" si="2"/>
        <v>1200</v>
      </c>
      <c r="O17" s="6">
        <f>O11*O11</f>
        <v>2.0000000000000013</v>
      </c>
      <c r="P17" s="1"/>
      <c r="Q17" s="1">
        <v>53</v>
      </c>
      <c r="R17" s="21">
        <f t="shared" si="0"/>
        <v>1199.9995000000001</v>
      </c>
      <c r="S17" s="34">
        <v>2</v>
      </c>
    </row>
    <row r="18" spans="1:20" x14ac:dyDescent="0.2">
      <c r="E18" t="s">
        <v>11</v>
      </c>
      <c r="F18" t="s">
        <v>86</v>
      </c>
      <c r="S18" s="35"/>
    </row>
    <row r="20" spans="1:20" x14ac:dyDescent="0.2">
      <c r="B20" s="7" t="s">
        <v>88</v>
      </c>
      <c r="F20" s="7" t="s">
        <v>87</v>
      </c>
      <c r="N20" s="7" t="s">
        <v>47</v>
      </c>
      <c r="P20" s="7"/>
      <c r="Q20" s="7">
        <f>10^(LOG(2)/1200)</f>
        <v>1.0005777895065548</v>
      </c>
    </row>
    <row r="21" spans="1:20" x14ac:dyDescent="0.2">
      <c r="B21" t="s">
        <v>63</v>
      </c>
      <c r="F21" t="s">
        <v>68</v>
      </c>
      <c r="N21" t="s">
        <v>29</v>
      </c>
      <c r="O21">
        <f>10^(LOG(2)/12)</f>
        <v>1.0594630943592953</v>
      </c>
      <c r="R21" s="7" t="s">
        <v>53</v>
      </c>
      <c r="S21" s="7" t="s">
        <v>30</v>
      </c>
      <c r="T21" s="7"/>
    </row>
    <row r="22" spans="1:20" x14ac:dyDescent="0.2">
      <c r="B22" t="s">
        <v>62</v>
      </c>
      <c r="F22" t="s">
        <v>69</v>
      </c>
      <c r="N22" t="s">
        <v>31</v>
      </c>
      <c r="O22">
        <f>Q20*Q20</f>
        <v>1.0011559128538237</v>
      </c>
      <c r="R22" s="7" t="s">
        <v>52</v>
      </c>
      <c r="S22" s="7">
        <f>10^(LOG(2)/53)</f>
        <v>1.0131641430249148</v>
      </c>
    </row>
    <row r="23" spans="1:20" x14ac:dyDescent="0.2">
      <c r="F23" t="s">
        <v>72</v>
      </c>
      <c r="N23" t="s">
        <v>32</v>
      </c>
      <c r="O23">
        <f>O22*O22</f>
        <v>1.002313161842173</v>
      </c>
      <c r="R23" t="s">
        <v>96</v>
      </c>
      <c r="S23">
        <f>S22*S22</f>
        <v>1.02650158071141</v>
      </c>
    </row>
    <row r="24" spans="1:20" x14ac:dyDescent="0.2">
      <c r="B24" t="s">
        <v>64</v>
      </c>
      <c r="F24" t="s">
        <v>73</v>
      </c>
      <c r="I24" t="s">
        <v>85</v>
      </c>
      <c r="N24" t="s">
        <v>33</v>
      </c>
      <c r="O24">
        <f>O23*O22</f>
        <v>1.003471748509503</v>
      </c>
      <c r="R24" t="s">
        <v>97</v>
      </c>
      <c r="S24">
        <f>S23*S22</f>
        <v>1.0400145943351959</v>
      </c>
    </row>
    <row r="25" spans="1:20" x14ac:dyDescent="0.2">
      <c r="B25" t="s">
        <v>66</v>
      </c>
      <c r="F25" t="s">
        <v>74</v>
      </c>
      <c r="N25" t="s">
        <v>34</v>
      </c>
      <c r="O25">
        <f>O23*O23</f>
        <v>1.004631674402054</v>
      </c>
      <c r="R25" t="s">
        <v>98</v>
      </c>
      <c r="S25">
        <f>S23*S23</f>
        <v>1.0537054952030234</v>
      </c>
    </row>
    <row r="26" spans="1:20" x14ac:dyDescent="0.2">
      <c r="B26" t="s">
        <v>70</v>
      </c>
      <c r="F26" t="s">
        <v>75</v>
      </c>
      <c r="N26" t="s">
        <v>35</v>
      </c>
      <c r="O26">
        <f>O24*O23</f>
        <v>1.0057929410678539</v>
      </c>
      <c r="R26" t="s">
        <v>99</v>
      </c>
      <c r="S26">
        <f>S24*S23</f>
        <v>1.0675766250480143</v>
      </c>
    </row>
    <row r="27" spans="1:20" x14ac:dyDescent="0.2">
      <c r="F27" t="s">
        <v>79</v>
      </c>
      <c r="N27" t="s">
        <v>36</v>
      </c>
      <c r="O27">
        <f>O24*O24</f>
        <v>1.0069555500567193</v>
      </c>
      <c r="R27" t="s">
        <v>100</v>
      </c>
      <c r="S27">
        <f>S24*S24</f>
        <v>1.0816303564302021</v>
      </c>
    </row>
    <row r="28" spans="1:20" x14ac:dyDescent="0.2">
      <c r="B28" t="s">
        <v>65</v>
      </c>
      <c r="F28" t="s">
        <v>78</v>
      </c>
      <c r="N28" t="s">
        <v>37</v>
      </c>
      <c r="O28">
        <f>O21*O21</f>
        <v>1.122462048309373</v>
      </c>
      <c r="R28" t="s">
        <v>101</v>
      </c>
      <c r="S28">
        <f>S25*S24</f>
        <v>1.0958690931423392</v>
      </c>
    </row>
    <row r="29" spans="1:20" x14ac:dyDescent="0.2">
      <c r="B29" t="s">
        <v>71</v>
      </c>
      <c r="N29" t="s">
        <v>38</v>
      </c>
      <c r="O29">
        <f>O28*O21</f>
        <v>1.1892071150027212</v>
      </c>
      <c r="R29" t="s">
        <v>102</v>
      </c>
      <c r="S29">
        <f>S25*S25</f>
        <v>1.1102952706210487</v>
      </c>
    </row>
    <row r="30" spans="1:20" x14ac:dyDescent="0.2">
      <c r="F30" t="s">
        <v>67</v>
      </c>
      <c r="N30" t="s">
        <v>39</v>
      </c>
      <c r="O30">
        <f>O28*O28</f>
        <v>1.2599210498948732</v>
      </c>
      <c r="R30" t="s">
        <v>103</v>
      </c>
      <c r="S30">
        <f>S25*S26</f>
        <v>1.1249113563633903</v>
      </c>
    </row>
    <row r="31" spans="1:20" x14ac:dyDescent="0.2">
      <c r="N31" t="s">
        <v>40</v>
      </c>
      <c r="O31">
        <f>O29*O29</f>
        <v>1.4142135623730956</v>
      </c>
    </row>
    <row r="32" spans="1:20" x14ac:dyDescent="0.2">
      <c r="N32" t="s">
        <v>41</v>
      </c>
      <c r="O32">
        <f>O30*O30</f>
        <v>1.5874010519681996</v>
      </c>
    </row>
    <row r="33" spans="14:15" x14ac:dyDescent="0.2">
      <c r="N33" t="s">
        <v>42</v>
      </c>
      <c r="O33">
        <f>O31*O30</f>
        <v>1.7817974362806794</v>
      </c>
    </row>
    <row r="34" spans="14:15" x14ac:dyDescent="0.2">
      <c r="N34" t="s">
        <v>43</v>
      </c>
      <c r="O34">
        <f>O32*O29</f>
        <v>1.8877486253633875</v>
      </c>
    </row>
    <row r="35" spans="14:15" x14ac:dyDescent="0.2">
      <c r="N35" t="s">
        <v>44</v>
      </c>
      <c r="O35">
        <f>O31*O31</f>
        <v>2.0000000000000013</v>
      </c>
    </row>
  </sheetData>
  <phoneticPr fontId="1"/>
  <pageMargins left="0.25" right="0.25" top="0.75" bottom="0.75" header="0.3" footer="0.3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 同志社大学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M.YANAGIDA</dc:creator>
  <cp:lastModifiedBy>rina2016</cp:lastModifiedBy>
  <cp:lastPrinted>2022-03-17T12:58:04Z</cp:lastPrinted>
  <dcterms:created xsi:type="dcterms:W3CDTF">2022-03-13T14:39:19Z</dcterms:created>
  <dcterms:modified xsi:type="dcterms:W3CDTF">2023-02-09T09:07:56Z</dcterms:modified>
</cp:coreProperties>
</file>